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31" windowWidth="12240" windowHeight="6090" firstSheet="1" activeTab="1"/>
  </bookViews>
  <sheets>
    <sheet name="Directions &amp; Variables" sheetId="1" state="hidden" r:id="rId1"/>
    <sheet name="Order" sheetId="2" r:id="rId2"/>
    <sheet name="Admin" sheetId="3" state="hidden" r:id="rId3"/>
    <sheet name="Sheet1" sheetId="4" state="hidden" r:id="rId4"/>
    <sheet name="Sheet2" sheetId="5" state="hidden" r:id="rId5"/>
  </sheets>
  <definedNames>
    <definedName name="_xlnm.Print_Area" localSheetId="1">'Order'!#REF!</definedName>
  </definedNames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J46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NO Potassium/Calcium for Blood pressure patients</t>
        </r>
      </text>
    </comment>
  </commentList>
</comments>
</file>

<file path=xl/sharedStrings.xml><?xml version="1.0" encoding="utf-8"?>
<sst xmlns="http://schemas.openxmlformats.org/spreadsheetml/2006/main" count="154" uniqueCount="148">
  <si>
    <t>Pineapple &amp; Banana Drink</t>
  </si>
  <si>
    <t>Blueberry, Cranberry &amp; Pomegranate</t>
  </si>
  <si>
    <t>Cappuccino Drink</t>
  </si>
  <si>
    <t>Wildberry Yogurt Drink</t>
  </si>
  <si>
    <t>Leek Soup</t>
  </si>
  <si>
    <t>GRAND TOTAL</t>
  </si>
  <si>
    <t>Amount</t>
  </si>
  <si>
    <t>Office Use Only</t>
  </si>
  <si>
    <t>Form of Payment:</t>
  </si>
  <si>
    <t>Date:</t>
  </si>
  <si>
    <t>Time:</t>
  </si>
  <si>
    <t>Pina Colada</t>
  </si>
  <si>
    <t>Mushroom Soup</t>
  </si>
  <si>
    <t>Supplements</t>
  </si>
  <si>
    <t>Clinic Name:</t>
  </si>
  <si>
    <t>Contact Name:</t>
  </si>
  <si>
    <t>email:</t>
  </si>
  <si>
    <t>Phone 1 label:</t>
  </si>
  <si>
    <t>Phone 1:</t>
  </si>
  <si>
    <t>Phone 2 label:</t>
  </si>
  <si>
    <t>Phone 2:</t>
  </si>
  <si>
    <t>Fax:</t>
  </si>
  <si>
    <t>Contact Label:</t>
  </si>
  <si>
    <t>Contact:</t>
  </si>
  <si>
    <t>Office:</t>
  </si>
  <si>
    <t>Admin Fee:</t>
  </si>
  <si>
    <t>FOOD</t>
  </si>
  <si>
    <t>VITAMINS &amp; MISCELLANEOUS</t>
  </si>
  <si>
    <t>Misc.</t>
  </si>
  <si>
    <t>Next Appointment:</t>
  </si>
  <si>
    <t>TOTAL VITAMINS &amp; MISC.</t>
  </si>
  <si>
    <t>TOTAL PRODUCT</t>
  </si>
  <si>
    <t>Running Order Total:</t>
  </si>
  <si>
    <t>Misc Product Description:</t>
  </si>
  <si>
    <t>Vegetable Chili</t>
  </si>
  <si>
    <t>Sea Salt ($3.50)</t>
  </si>
  <si>
    <t>Fax Number:</t>
  </si>
  <si>
    <t>Fax Label:</t>
  </si>
  <si>
    <t>email label:</t>
  </si>
  <si>
    <t>Complete the information in the blue boxes below once for use on order form, then save the form for repeated use.</t>
  </si>
  <si>
    <t>Change information only as needed.</t>
  </si>
  <si>
    <t xml:space="preserve">For example: Contact, Person to contact, etc. </t>
  </si>
  <si>
    <t>For example: Office Phone:, Cell Phone: etc.</t>
  </si>
  <si>
    <t>Enter alternate contact label such as After hour phone:, Pager:, etc.</t>
  </si>
  <si>
    <t>enter associated number</t>
  </si>
  <si>
    <t>Enter associated number</t>
  </si>
  <si>
    <t>Enter associated name</t>
  </si>
  <si>
    <t>Enter "Fax" label or second alternate contact label</t>
  </si>
  <si>
    <t>Enter "email:" if providing email address</t>
  </si>
  <si>
    <t>enter associated email address</t>
  </si>
  <si>
    <t>Enter your administrative services fee</t>
  </si>
  <si>
    <t>Enter misc label as needed (appears below administrative fee label on order form)</t>
  </si>
  <si>
    <r>
      <t xml:space="preserve">Enter the date in the format </t>
    </r>
    <r>
      <rPr>
        <b/>
        <sz val="10"/>
        <color indexed="10"/>
        <rFont val="Arial"/>
        <family val="2"/>
      </rPr>
      <t>mm/dd/yyyy</t>
    </r>
  </si>
  <si>
    <t>The Next Appointment Date and Time fields can be entered on the form</t>
  </si>
  <si>
    <t>NOTE 1:</t>
  </si>
  <si>
    <t>Note 2:</t>
  </si>
  <si>
    <t>When the order is complete, it is recommended that the restricted meal percentage be adjusted to below 33%</t>
  </si>
  <si>
    <t>As you enter quantities for the food and supplements, the order total, # of meals, # of restricted meals and restricted meal percentage will be computed</t>
  </si>
  <si>
    <t># of Meals:</t>
  </si>
  <si>
    <t># Restricted Meals:</t>
  </si>
  <si>
    <t>Restricted Meal Percent: (S/B &lt; 33%)</t>
  </si>
  <si>
    <t>Note: When adding products, be sure to rework formulas, macro and protect workbook.</t>
  </si>
  <si>
    <t>Formulas for # Meals, # Restricted Meals, Product Totals all should be reviewed.</t>
  </si>
  <si>
    <r>
      <t xml:space="preserve">Enter the time in the format </t>
    </r>
    <r>
      <rPr>
        <b/>
        <sz val="10"/>
        <color indexed="10"/>
        <rFont val="Arial"/>
        <family val="2"/>
      </rPr>
      <t>hh:mm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, where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is: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for a.m. and </t>
    </r>
    <r>
      <rPr>
        <b/>
        <sz val="10"/>
        <color indexed="10"/>
        <rFont val="Arial"/>
        <family val="2"/>
      </rPr>
      <t>p</t>
    </r>
    <r>
      <rPr>
        <sz val="10"/>
        <rFont val="Arial"/>
        <family val="0"/>
      </rPr>
      <t xml:space="preserve"> is for p.m.</t>
    </r>
    <r>
      <rPr>
        <sz val="10"/>
        <color indexed="14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[LEAVE A SPACE BETWEEN THE mm AND THE x]</t>
    </r>
  </si>
  <si>
    <t>Mobile</t>
  </si>
  <si>
    <t>NOTE 3:</t>
  </si>
  <si>
    <t xml:space="preserve">To Hide TABS below, right click on the selected tab and select hide.  To bring back into view, right click on a tab and select unhide. </t>
  </si>
  <si>
    <t>Misc / Other/Shipping</t>
  </si>
  <si>
    <t>Tomato Basil Soup</t>
  </si>
  <si>
    <t>White Cheddar Ridges</t>
  </si>
  <si>
    <t>Broccoli &amp; Cheese Soup</t>
  </si>
  <si>
    <t>Vanilla Drink</t>
  </si>
  <si>
    <t>Recipe Book ($30)</t>
  </si>
  <si>
    <t>Potato Puree Mix</t>
  </si>
  <si>
    <t xml:space="preserve">    Phone:</t>
  </si>
  <si>
    <t>Apple Cinnamon Soy Puffs</t>
  </si>
  <si>
    <t>Soy Nut - BBQ</t>
  </si>
  <si>
    <t>Cookies N Cream</t>
  </si>
  <si>
    <t>Cran-Granata Protein</t>
  </si>
  <si>
    <t>Lemon Poppy Seed</t>
  </si>
  <si>
    <t>Peanut Butter Crunch</t>
  </si>
  <si>
    <t>Chocolate Raspberry Crunch</t>
  </si>
  <si>
    <t>Vanilla Peanut Crunch</t>
  </si>
  <si>
    <t>Chocolate Soy Puffs</t>
  </si>
  <si>
    <t>Butterscotch</t>
  </si>
  <si>
    <t>Vanilla</t>
  </si>
  <si>
    <t>Chocolate Drink</t>
  </si>
  <si>
    <t>Fine Herb &amp; Cheese Omelet</t>
  </si>
  <si>
    <t>Chicken A La King</t>
  </si>
  <si>
    <t>Potassium ($9)</t>
  </si>
  <si>
    <t>Chicken Noodle Soup</t>
  </si>
  <si>
    <t>Double Chocolate Brownie</t>
  </si>
  <si>
    <t>Chocolate Cookie Dough Swirl</t>
  </si>
  <si>
    <t>Multi-Vita (60 caps) ($30)</t>
  </si>
  <si>
    <t>Cal-Mag (120 caps)  ($25)</t>
  </si>
  <si>
    <t>Ideal Protein Shaker ($7)</t>
  </si>
  <si>
    <t>Chocolate Mint</t>
  </si>
  <si>
    <t>BBQ Crisps</t>
  </si>
  <si>
    <t>Natura Omega 3  ($29.50)</t>
  </si>
  <si>
    <t>Chicken Patties</t>
  </si>
  <si>
    <t>Maple Oatmeal</t>
  </si>
  <si>
    <t>Natura Anti-Oxy ($27)</t>
  </si>
  <si>
    <t>Filled by:</t>
  </si>
  <si>
    <t>Checked by:</t>
  </si>
  <si>
    <t xml:space="preserve">  Cash         Check        CC</t>
  </si>
  <si>
    <t>Mango Smoothie 8/box - $5.25 ea/$41.00/bx</t>
  </si>
  <si>
    <r>
      <t xml:space="preserve">Cereal Flakes - </t>
    </r>
    <r>
      <rPr>
        <i/>
        <sz val="10"/>
        <rFont val="Arial"/>
        <family val="2"/>
      </rPr>
      <t>"Special K"</t>
    </r>
  </si>
  <si>
    <t>Chocolate (MILK)</t>
  </si>
  <si>
    <t>Chocolate (DARK)</t>
  </si>
  <si>
    <t>PUDDINGS</t>
  </si>
  <si>
    <t>LUNCH</t>
  </si>
  <si>
    <t>BREAKFAST</t>
  </si>
  <si>
    <t>DRINKS</t>
  </si>
  <si>
    <t>BARS</t>
  </si>
  <si>
    <t>SNACKS</t>
  </si>
  <si>
    <t>Rotini Pasta</t>
  </si>
  <si>
    <t>Rotini Pasta - Tomato Basil</t>
  </si>
  <si>
    <t>Chocolate Peanut Butter</t>
  </si>
  <si>
    <t>Chocolatey Coconut</t>
  </si>
  <si>
    <t>Salt &amp; Vinegar Crisps</t>
  </si>
  <si>
    <t>Garlic &amp; Fine Herb Crisps</t>
  </si>
  <si>
    <r>
      <t xml:space="preserve">Southwest CheeseCurls - </t>
    </r>
    <r>
      <rPr>
        <i/>
        <sz val="8"/>
        <rFont val="Arial"/>
        <family val="2"/>
      </rPr>
      <t>(spicy)</t>
    </r>
  </si>
  <si>
    <t>Caramel Peanut Bar</t>
  </si>
  <si>
    <t>Raspberry Chocolate Pieces</t>
  </si>
  <si>
    <t>Digestive Enzymes ($20)</t>
  </si>
  <si>
    <t>Meal Replacement - Chocolate ($29)</t>
  </si>
  <si>
    <t>Other</t>
  </si>
  <si>
    <t>Macaroni and Cheese</t>
  </si>
  <si>
    <t>Dill Pickle Zippers</t>
  </si>
  <si>
    <r>
      <t xml:space="preserve">        </t>
    </r>
    <r>
      <rPr>
        <b/>
        <sz val="10"/>
        <rFont val="Arial"/>
        <family val="2"/>
      </rPr>
      <t>PRE-MADE DRINKS</t>
    </r>
  </si>
  <si>
    <t>Joan</t>
  </si>
  <si>
    <t>(973)383-5501</t>
  </si>
  <si>
    <t>granochiro3@hotmail.com</t>
  </si>
  <si>
    <t>Pancakes - Chocolate Chip</t>
  </si>
  <si>
    <t>Pancakes - Plain</t>
  </si>
  <si>
    <t>Order Date:</t>
  </si>
  <si>
    <t>(973)383-5533</t>
  </si>
  <si>
    <t>Newton   /   Oak Ridge</t>
  </si>
  <si>
    <r>
      <t xml:space="preserve">Vanilla Crispy Squares </t>
    </r>
    <r>
      <rPr>
        <i/>
        <sz val="8"/>
        <rFont val="Arial"/>
        <family val="2"/>
      </rPr>
      <t>(Rice Krispy Treats)</t>
    </r>
  </si>
  <si>
    <r>
      <t xml:space="preserve">Crispy Cereal  - </t>
    </r>
    <r>
      <rPr>
        <i/>
        <sz val="10"/>
        <rFont val="Arial"/>
        <family val="2"/>
      </rPr>
      <t>"Rice Krispies"</t>
    </r>
  </si>
  <si>
    <t>Packs
$4.30/ea</t>
  </si>
  <si>
    <t>Box $30/ea</t>
  </si>
  <si>
    <t>StrawberryBanana Smoothie $5.25 ea/ $31 box</t>
  </si>
  <si>
    <t>Chocolate Drink 6/Box- $5.25 ea / $31.00/bx</t>
  </si>
  <si>
    <t>Vanilla Drink 6/Box- $5.25 ea / $31.00/bx</t>
  </si>
  <si>
    <t>Box
$30/ea</t>
  </si>
  <si>
    <t>Chocolate Wafers  $5.25/$31bx</t>
  </si>
  <si>
    <t>Dieter: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</si>
</sst>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??_);_(@_)"/>
    <numFmt numFmtId="165" formatCode="&quot;$&quot;#,##0"/>
    <numFmt numFmtId="166" formatCode="0.00000"/>
    <numFmt numFmtId="167" formatCode="0.0000"/>
    <numFmt numFmtId="168" formatCode="0.000"/>
    <numFmt numFmtId="169" formatCode="[$-409]dddd\,\ mmmm\ dd\,\ yyyy"/>
    <numFmt numFmtId="170" formatCode="[$-409]h:mm:ss\ AM/PM"/>
    <numFmt numFmtId="171" formatCode="[$-409]h:mm\ AM/PM;@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$&quot;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 val="double"/>
      <sz val="16"/>
      <color indexed="1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MS Sans Serif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/>
      <right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1" applyNumberFormat="0" applyAlignment="0" applyProtection="0"/>
    <xf numFmtId="0" fontId="46" fillId="0" borderId="6" applyNumberFormat="0" applyFill="0" applyAlignment="0" applyProtection="0"/>
    <xf numFmtId="0" fontId="47" fillId="25" borderId="0" applyNumberFormat="0" applyBorder="0" applyAlignment="0" applyProtection="0"/>
    <xf numFmtId="0" fontId="0" fillId="26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 horizontal="right" indent="1"/>
    </xf>
    <xf numFmtId="0" fontId="0" fillId="27" borderId="10" xfId="0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44" fontId="0" fillId="0" borderId="13" xfId="44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44" fontId="0" fillId="0" borderId="15" xfId="44" applyFont="1" applyBorder="1" applyAlignment="1" applyProtection="1">
      <alignment/>
      <protection/>
    </xf>
    <xf numFmtId="44" fontId="0" fillId="0" borderId="16" xfId="44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 locked="0"/>
    </xf>
    <xf numFmtId="44" fontId="0" fillId="0" borderId="18" xfId="44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28" borderId="20" xfId="0" applyFont="1" applyFill="1" applyBorder="1" applyAlignment="1" applyProtection="1">
      <alignment horizontal="center"/>
      <protection/>
    </xf>
    <xf numFmtId="0" fontId="0" fillId="28" borderId="21" xfId="0" applyFont="1" applyFill="1" applyBorder="1" applyAlignment="1" applyProtection="1">
      <alignment/>
      <protection/>
    </xf>
    <xf numFmtId="0" fontId="5" fillId="29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/>
      <protection/>
    </xf>
    <xf numFmtId="0" fontId="0" fillId="6" borderId="11" xfId="0" applyFont="1" applyFill="1" applyBorder="1" applyAlignment="1" applyProtection="1">
      <alignment/>
      <protection/>
    </xf>
    <xf numFmtId="44" fontId="0" fillId="6" borderId="13" xfId="44" applyFont="1" applyFill="1" applyBorder="1" applyAlignment="1" applyProtection="1">
      <alignment/>
      <protection/>
    </xf>
    <xf numFmtId="0" fontId="0" fillId="6" borderId="14" xfId="0" applyFont="1" applyFill="1" applyBorder="1" applyAlignment="1" applyProtection="1">
      <alignment/>
      <protection/>
    </xf>
    <xf numFmtId="44" fontId="0" fillId="6" borderId="15" xfId="44" applyFont="1" applyFill="1" applyBorder="1" applyAlignment="1" applyProtection="1">
      <alignment/>
      <protection/>
    </xf>
    <xf numFmtId="0" fontId="0" fillId="6" borderId="24" xfId="0" applyFont="1" applyFill="1" applyBorder="1" applyAlignment="1" applyProtection="1">
      <alignment/>
      <protection/>
    </xf>
    <xf numFmtId="44" fontId="0" fillId="6" borderId="18" xfId="44" applyFont="1" applyFill="1" applyBorder="1" applyAlignment="1" applyProtection="1">
      <alignment/>
      <protection/>
    </xf>
    <xf numFmtId="0" fontId="5" fillId="30" borderId="0" xfId="0" applyFont="1" applyFill="1" applyBorder="1" applyAlignment="1" applyProtection="1">
      <alignment horizontal="right" indent="1"/>
      <protection/>
    </xf>
    <xf numFmtId="0" fontId="0" fillId="0" borderId="25" xfId="0" applyFont="1" applyBorder="1" applyAlignment="1" applyProtection="1">
      <alignment/>
      <protection/>
    </xf>
    <xf numFmtId="0" fontId="5" fillId="31" borderId="26" xfId="0" applyFont="1" applyFill="1" applyBorder="1" applyAlignment="1" applyProtection="1">
      <alignment horizontal="center"/>
      <protection/>
    </xf>
    <xf numFmtId="44" fontId="5" fillId="31" borderId="27" xfId="0" applyNumberFormat="1" applyFont="1" applyFill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44" fontId="0" fillId="0" borderId="29" xfId="44" applyFont="1" applyBorder="1" applyAlignment="1" applyProtection="1">
      <alignment/>
      <protection/>
    </xf>
    <xf numFmtId="44" fontId="5" fillId="32" borderId="27" xfId="0" applyNumberFormat="1" applyFont="1" applyFill="1" applyBorder="1" applyAlignment="1" applyProtection="1">
      <alignment/>
      <protection/>
    </xf>
    <xf numFmtId="0" fontId="0" fillId="28" borderId="30" xfId="0" applyFill="1" applyBorder="1" applyAlignment="1" applyProtection="1">
      <alignment/>
      <protection/>
    </xf>
    <xf numFmtId="0" fontId="0" fillId="28" borderId="24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0" fillId="28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7" fillId="28" borderId="30" xfId="0" applyFont="1" applyFill="1" applyBorder="1" applyAlignment="1" applyProtection="1">
      <alignment horizontal="left"/>
      <protection/>
    </xf>
    <xf numFmtId="0" fontId="5" fillId="30" borderId="30" xfId="0" applyFont="1" applyFill="1" applyBorder="1" applyAlignment="1" applyProtection="1">
      <alignment/>
      <protection/>
    </xf>
    <xf numFmtId="0" fontId="5" fillId="30" borderId="20" xfId="0" applyFont="1" applyFill="1" applyBorder="1" applyAlignment="1" applyProtection="1">
      <alignment horizontal="right" indent="1"/>
      <protection/>
    </xf>
    <xf numFmtId="0" fontId="5" fillId="30" borderId="24" xfId="0" applyFont="1" applyFill="1" applyBorder="1" applyAlignment="1" applyProtection="1">
      <alignment/>
      <protection/>
    </xf>
    <xf numFmtId="0" fontId="5" fillId="30" borderId="21" xfId="0" applyFont="1" applyFill="1" applyBorder="1" applyAlignment="1" applyProtection="1">
      <alignment/>
      <protection/>
    </xf>
    <xf numFmtId="0" fontId="5" fillId="30" borderId="31" xfId="0" applyFont="1" applyFill="1" applyBorder="1" applyAlignment="1" applyProtection="1">
      <alignment/>
      <protection/>
    </xf>
    <xf numFmtId="0" fontId="5" fillId="30" borderId="33" xfId="0" applyFont="1" applyFill="1" applyBorder="1" applyAlignment="1" applyProtection="1">
      <alignment/>
      <protection/>
    </xf>
    <xf numFmtId="0" fontId="5" fillId="30" borderId="34" xfId="0" applyFont="1" applyFill="1" applyBorder="1" applyAlignment="1" applyProtection="1">
      <alignment horizontal="right" indent="1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28" borderId="21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center"/>
      <protection/>
    </xf>
    <xf numFmtId="0" fontId="9" fillId="29" borderId="22" xfId="0" applyFont="1" applyFill="1" applyBorder="1" applyAlignment="1" applyProtection="1">
      <alignment/>
      <protection/>
    </xf>
    <xf numFmtId="0" fontId="9" fillId="31" borderId="35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right" indent="1"/>
    </xf>
    <xf numFmtId="0" fontId="0" fillId="0" borderId="0" xfId="0" applyFill="1" applyAlignment="1">
      <alignment/>
    </xf>
    <xf numFmtId="3" fontId="0" fillId="27" borderId="10" xfId="0" applyNumberFormat="1" applyFill="1" applyBorder="1" applyAlignment="1">
      <alignment/>
    </xf>
    <xf numFmtId="0" fontId="5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5" fillId="0" borderId="0" xfId="0" applyFont="1" applyAlignment="1" applyProtection="1">
      <alignment horizontal="right" indent="1"/>
      <protection/>
    </xf>
    <xf numFmtId="4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9" fontId="5" fillId="0" borderId="0" xfId="59" applyFont="1" applyAlignment="1" applyProtection="1">
      <alignment/>
      <protection/>
    </xf>
    <xf numFmtId="0" fontId="5" fillId="31" borderId="36" xfId="0" applyFont="1" applyFill="1" applyBorder="1" applyAlignment="1" applyProtection="1">
      <alignment horizontal="left" vertical="center"/>
      <protection/>
    </xf>
    <xf numFmtId="0" fontId="0" fillId="31" borderId="37" xfId="0" applyFont="1" applyFill="1" applyBorder="1" applyAlignment="1" applyProtection="1">
      <alignment horizontal="center" vertical="center"/>
      <protection/>
    </xf>
    <xf numFmtId="0" fontId="10" fillId="28" borderId="38" xfId="0" applyFont="1" applyFill="1" applyBorder="1" applyAlignment="1" applyProtection="1">
      <alignment vertical="center"/>
      <protection/>
    </xf>
    <xf numFmtId="44" fontId="6" fillId="28" borderId="39" xfId="0" applyNumberFormat="1" applyFont="1" applyFill="1" applyBorder="1" applyAlignment="1" applyProtection="1">
      <alignment vertical="center"/>
      <protection/>
    </xf>
    <xf numFmtId="0" fontId="0" fillId="28" borderId="20" xfId="0" applyFill="1" applyBorder="1" applyAlignment="1" applyProtection="1">
      <alignment/>
      <protection/>
    </xf>
    <xf numFmtId="0" fontId="0" fillId="28" borderId="24" xfId="0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7" fillId="0" borderId="0" xfId="0" applyFont="1" applyAlignment="1" applyProtection="1">
      <alignment horizontal="right" indent="1"/>
      <protection/>
    </xf>
    <xf numFmtId="0" fontId="2" fillId="27" borderId="10" xfId="53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 readingOrder="1"/>
    </xf>
    <xf numFmtId="0" fontId="2" fillId="30" borderId="40" xfId="53" applyFill="1" applyBorder="1" applyAlignment="1" applyProtection="1">
      <alignment/>
      <protection/>
    </xf>
    <xf numFmtId="0" fontId="5" fillId="31" borderId="41" xfId="0" applyFont="1" applyFill="1" applyBorder="1" applyAlignment="1" applyProtection="1">
      <alignment horizontal="center" wrapText="1"/>
      <protection/>
    </xf>
    <xf numFmtId="44" fontId="0" fillId="33" borderId="15" xfId="44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33" borderId="42" xfId="0" applyFont="1" applyFill="1" applyBorder="1" applyAlignment="1" applyProtection="1">
      <alignment horizontal="center"/>
      <protection locked="0"/>
    </xf>
    <xf numFmtId="44" fontId="0" fillId="33" borderId="16" xfId="44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44" fontId="0" fillId="27" borderId="43" xfId="44" applyFont="1" applyFill="1" applyBorder="1" applyAlignment="1" applyProtection="1">
      <alignment/>
      <protection/>
    </xf>
    <xf numFmtId="44" fontId="0" fillId="27" borderId="15" xfId="44" applyFont="1" applyFill="1" applyBorder="1" applyAlignment="1" applyProtection="1">
      <alignment/>
      <protection/>
    </xf>
    <xf numFmtId="0" fontId="9" fillId="32" borderId="35" xfId="0" applyFont="1" applyFill="1" applyBorder="1" applyAlignment="1" applyProtection="1">
      <alignment/>
      <protection/>
    </xf>
    <xf numFmtId="0" fontId="5" fillId="30" borderId="21" xfId="0" applyFont="1" applyFill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13" borderId="46" xfId="0" applyFill="1" applyBorder="1" applyAlignment="1">
      <alignment/>
    </xf>
    <xf numFmtId="0" fontId="0" fillId="0" borderId="44" xfId="0" applyFont="1" applyFill="1" applyBorder="1" applyAlignment="1" applyProtection="1">
      <alignment/>
      <protection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2" fillId="30" borderId="0" xfId="53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 locked="0"/>
    </xf>
    <xf numFmtId="44" fontId="0" fillId="33" borderId="18" xfId="44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0" fillId="0" borderId="42" xfId="0" applyFont="1" applyFill="1" applyBorder="1" applyAlignment="1" applyProtection="1">
      <alignment horizontal="center"/>
      <protection locked="0"/>
    </xf>
    <xf numFmtId="44" fontId="0" fillId="0" borderId="16" xfId="44" applyFont="1" applyFill="1" applyBorder="1" applyAlignment="1" applyProtection="1">
      <alignment/>
      <protection/>
    </xf>
    <xf numFmtId="0" fontId="0" fillId="6" borderId="10" xfId="0" applyFont="1" applyFill="1" applyBorder="1" applyAlignment="1" applyProtection="1">
      <alignment horizontal="center"/>
      <protection locked="0"/>
    </xf>
    <xf numFmtId="0" fontId="0" fillId="27" borderId="49" xfId="0" applyFont="1" applyFill="1" applyBorder="1" applyAlignment="1" applyProtection="1">
      <alignment horizontal="center"/>
      <protection locked="0"/>
    </xf>
    <xf numFmtId="7" fontId="0" fillId="0" borderId="42" xfId="44" applyNumberFormat="1" applyFont="1" applyBorder="1" applyAlignment="1" applyProtection="1">
      <alignment horizontal="center"/>
      <protection locked="0"/>
    </xf>
    <xf numFmtId="0" fontId="6" fillId="28" borderId="50" xfId="0" applyFont="1" applyFill="1" applyBorder="1" applyAlignment="1" applyProtection="1">
      <alignment horizontal="center" vertical="center"/>
      <protection/>
    </xf>
    <xf numFmtId="0" fontId="5" fillId="32" borderId="26" xfId="0" applyFont="1" applyFill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" fillId="29" borderId="51" xfId="0" applyFont="1" applyFill="1" applyBorder="1" applyAlignment="1" applyProtection="1">
      <alignment horizontal="center"/>
      <protection/>
    </xf>
    <xf numFmtId="0" fontId="3" fillId="29" borderId="52" xfId="0" applyFont="1" applyFill="1" applyBorder="1" applyAlignment="1" applyProtection="1">
      <alignment horizontal="center"/>
      <protection/>
    </xf>
    <xf numFmtId="0" fontId="0" fillId="6" borderId="12" xfId="0" applyFont="1" applyFill="1" applyBorder="1" applyAlignment="1" applyProtection="1">
      <alignment horizontal="center"/>
      <protection locked="0"/>
    </xf>
    <xf numFmtId="0" fontId="0" fillId="33" borderId="53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44" fontId="0" fillId="33" borderId="29" xfId="44" applyFont="1" applyFill="1" applyBorder="1" applyAlignment="1" applyProtection="1">
      <alignment/>
      <protection/>
    </xf>
    <xf numFmtId="0" fontId="0" fillId="28" borderId="2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54" xfId="0" applyFont="1" applyBorder="1" applyAlignment="1">
      <alignment/>
    </xf>
    <xf numFmtId="0" fontId="0" fillId="28" borderId="55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Font="1" applyBorder="1" applyAlignment="1" applyProtection="1">
      <alignment horizontal="center"/>
      <protection locked="0"/>
    </xf>
    <xf numFmtId="44" fontId="0" fillId="33" borderId="13" xfId="44" applyFont="1" applyFill="1" applyBorder="1" applyAlignment="1" applyProtection="1">
      <alignment/>
      <protection/>
    </xf>
    <xf numFmtId="0" fontId="5" fillId="31" borderId="27" xfId="0" applyFont="1" applyFill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/>
      <protection/>
    </xf>
    <xf numFmtId="44" fontId="0" fillId="0" borderId="59" xfId="44" applyFont="1" applyBorder="1" applyAlignment="1" applyProtection="1">
      <alignment/>
      <protection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44" fontId="0" fillId="0" borderId="15" xfId="44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4" xfId="0" applyFont="1" applyBorder="1" applyAlignment="1">
      <alignment/>
    </xf>
    <xf numFmtId="0" fontId="0" fillId="27" borderId="60" xfId="0" applyFont="1" applyFill="1" applyBorder="1" applyAlignment="1" applyProtection="1">
      <alignment/>
      <protection/>
    </xf>
    <xf numFmtId="0" fontId="0" fillId="6" borderId="14" xfId="0" applyFont="1" applyFill="1" applyBorder="1" applyAlignment="1" applyProtection="1">
      <alignment/>
      <protection/>
    </xf>
    <xf numFmtId="0" fontId="0" fillId="33" borderId="53" xfId="0" applyFont="1" applyFill="1" applyBorder="1" applyAlignment="1" applyProtection="1">
      <alignment/>
      <protection/>
    </xf>
    <xf numFmtId="0" fontId="0" fillId="0" borderId="47" xfId="0" applyFont="1" applyBorder="1" applyAlignment="1">
      <alignment/>
    </xf>
    <xf numFmtId="0" fontId="0" fillId="34" borderId="53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44" fontId="0" fillId="34" borderId="15" xfId="44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14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47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44" fontId="0" fillId="34" borderId="13" xfId="44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34" borderId="2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0" borderId="61" xfId="0" applyBorder="1" applyAlignment="1" applyProtection="1">
      <alignment/>
      <protection/>
    </xf>
    <xf numFmtId="0" fontId="0" fillId="0" borderId="48" xfId="0" applyBorder="1" applyAlignment="1">
      <alignment/>
    </xf>
    <xf numFmtId="0" fontId="0" fillId="35" borderId="62" xfId="0" applyFont="1" applyFill="1" applyBorder="1" applyAlignment="1" applyProtection="1">
      <alignment/>
      <protection/>
    </xf>
    <xf numFmtId="0" fontId="0" fillId="0" borderId="17" xfId="0" applyBorder="1" applyAlignment="1">
      <alignment horizontal="center"/>
    </xf>
    <xf numFmtId="0" fontId="0" fillId="0" borderId="17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/>
      <protection/>
    </xf>
    <xf numFmtId="0" fontId="19" fillId="0" borderId="32" xfId="0" applyFont="1" applyFill="1" applyBorder="1" applyAlignment="1">
      <alignment vertical="top" wrapText="1"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36" borderId="36" xfId="0" applyFont="1" applyFill="1" applyBorder="1" applyAlignment="1" applyProtection="1">
      <alignment horizontal="center" vertical="center" textRotation="90"/>
      <protection/>
    </xf>
    <xf numFmtId="0" fontId="0" fillId="0" borderId="63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5" fillId="31" borderId="36" xfId="0" applyFont="1" applyFill="1" applyBorder="1" applyAlignment="1" applyProtection="1">
      <alignment horizontal="center" vertical="center" textRotation="90"/>
      <protection/>
    </xf>
    <xf numFmtId="0" fontId="5" fillId="0" borderId="63" xfId="0" applyFont="1" applyBorder="1" applyAlignment="1" applyProtection="1">
      <alignment horizontal="center" vertical="center" textRotation="90"/>
      <protection/>
    </xf>
    <xf numFmtId="0" fontId="5" fillId="0" borderId="32" xfId="0" applyFont="1" applyBorder="1" applyAlignment="1" applyProtection="1">
      <alignment horizontal="center" vertical="center" textRotation="90"/>
      <protection/>
    </xf>
    <xf numFmtId="0" fontId="5" fillId="37" borderId="63" xfId="0" applyFont="1" applyFill="1" applyBorder="1" applyAlignment="1" applyProtection="1">
      <alignment horizontal="center" vertical="center" textRotation="90"/>
      <protection locked="0"/>
    </xf>
    <xf numFmtId="0" fontId="0" fillId="0" borderId="63" xfId="0" applyBorder="1" applyAlignment="1" applyProtection="1">
      <alignment horizontal="center" vertical="center" textRotation="90"/>
      <protection locked="0"/>
    </xf>
    <xf numFmtId="172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28" borderId="33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5" fillId="29" borderId="36" xfId="0" applyFont="1" applyFill="1" applyBorder="1" applyAlignment="1" applyProtection="1">
      <alignment horizontal="center" vertical="center" textRotation="90"/>
      <protection/>
    </xf>
    <xf numFmtId="0" fontId="5" fillId="29" borderId="63" xfId="0" applyFont="1" applyFill="1" applyBorder="1" applyAlignment="1" applyProtection="1">
      <alignment horizontal="center" vertical="center" textRotation="90"/>
      <protection/>
    </xf>
    <xf numFmtId="0" fontId="5" fillId="29" borderId="64" xfId="0" applyFont="1" applyFill="1" applyBorder="1" applyAlignment="1" applyProtection="1">
      <alignment horizontal="center" vertical="center" textRotation="90"/>
      <protection/>
    </xf>
    <xf numFmtId="0" fontId="5" fillId="13" borderId="36" xfId="0" applyFont="1" applyFill="1" applyBorder="1" applyAlignment="1" applyProtection="1">
      <alignment horizontal="center" vertical="center" textRotation="90"/>
      <protection/>
    </xf>
    <xf numFmtId="0" fontId="0" fillId="0" borderId="63" xfId="0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textRotation="90"/>
      <protection/>
    </xf>
    <xf numFmtId="171" fontId="7" fillId="28" borderId="0" xfId="0" applyNumberFormat="1" applyFont="1" applyFill="1" applyBorder="1" applyAlignment="1" applyProtection="1">
      <alignment vertical="center"/>
      <protection locked="0"/>
    </xf>
    <xf numFmtId="171" fontId="7" fillId="28" borderId="31" xfId="0" applyNumberFormat="1" applyFont="1" applyFill="1" applyBorder="1" applyAlignment="1" applyProtection="1">
      <alignment vertical="center"/>
      <protection locked="0"/>
    </xf>
    <xf numFmtId="171" fontId="7" fillId="28" borderId="34" xfId="0" applyNumberFormat="1" applyFont="1" applyFill="1" applyBorder="1" applyAlignment="1" applyProtection="1">
      <alignment vertical="center"/>
      <protection locked="0"/>
    </xf>
    <xf numFmtId="171" fontId="7" fillId="28" borderId="40" xfId="0" applyNumberFormat="1" applyFont="1" applyFill="1" applyBorder="1" applyAlignment="1" applyProtection="1">
      <alignment vertical="center"/>
      <protection locked="0"/>
    </xf>
    <xf numFmtId="0" fontId="5" fillId="38" borderId="63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left"/>
      <protection locked="0"/>
    </xf>
    <xf numFmtId="0" fontId="5" fillId="28" borderId="21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vertical="center"/>
    </xf>
    <xf numFmtId="172" fontId="7" fillId="28" borderId="0" xfId="0" applyNumberFormat="1" applyFont="1" applyFill="1" applyBorder="1" applyAlignment="1" applyProtection="1">
      <alignment vertical="center"/>
      <protection locked="0"/>
    </xf>
    <xf numFmtId="172" fontId="7" fillId="28" borderId="31" xfId="0" applyNumberFormat="1" applyFont="1" applyFill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5" fillId="39" borderId="63" xfId="0" applyFont="1" applyFill="1" applyBorder="1" applyAlignment="1" applyProtection="1">
      <alignment horizontal="center" vertical="center" textRotation="90"/>
      <protection/>
    </xf>
    <xf numFmtId="0" fontId="5" fillId="32" borderId="65" xfId="0" applyFont="1" applyFill="1" applyBorder="1" applyAlignment="1" applyProtection="1">
      <alignment horizontal="center" vertical="center" textRotation="90"/>
      <protection/>
    </xf>
    <xf numFmtId="0" fontId="5" fillId="32" borderId="66" xfId="0" applyFont="1" applyFill="1" applyBorder="1" applyAlignment="1" applyProtection="1">
      <alignment horizontal="center" vertical="center" textRotation="90"/>
      <protection/>
    </xf>
    <xf numFmtId="0" fontId="5" fillId="32" borderId="67" xfId="0" applyFont="1" applyFill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DEDF2"/>
      <rgbColor rgb="00C3E798"/>
      <rgbColor rgb="00CAE5A1"/>
      <rgbColor rgb="00BFE396"/>
      <rgbColor rgb="00BCE08A"/>
      <rgbColor rgb="00B0DC7A"/>
      <rgbColor rgb="00A3D769"/>
      <rgbColor rgb="00B5E1E6"/>
      <rgbColor rgb="0095CDD2"/>
      <rgbColor rgb="0000CCFF"/>
      <rgbColor rgb="00CCFFFF"/>
      <rgbColor rgb="00CCFFCC"/>
      <rgbColor rgb="00FFFF99"/>
      <rgbColor rgb="0099CCFF"/>
      <rgbColor rgb="00EECD9E"/>
      <rgbColor rgb="00CC99FF"/>
      <rgbColor rgb="00FDE7B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47625</xdr:rowOff>
    </xdr:from>
    <xdr:to>
      <xdr:col>12</xdr:col>
      <xdr:colOff>38100</xdr:colOff>
      <xdr:row>4</xdr:row>
      <xdr:rowOff>76200</xdr:rowOff>
    </xdr:to>
    <xdr:sp macro="[0]!Clearform1">
      <xdr:nvSpPr>
        <xdr:cNvPr id="1" name="Oval 1"/>
        <xdr:cNvSpPr>
          <a:spLocks/>
        </xdr:cNvSpPr>
      </xdr:nvSpPr>
      <xdr:spPr>
        <a:xfrm>
          <a:off x="7962900" y="47625"/>
          <a:ext cx="1038225" cy="676275"/>
        </a:xfrm>
        <a:prstGeom prst="ellipse">
          <a:avLst/>
        </a:prstGeom>
        <a:gradFill rotWithShape="1">
          <a:gsLst>
            <a:gs pos="0">
              <a:srgbClr val="FFCC00"/>
            </a:gs>
            <a:gs pos="50000">
              <a:srgbClr val="755E00"/>
            </a:gs>
            <a:gs pos="100000">
              <a:srgbClr val="FFCC00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</a:t>
          </a:r>
        </a:p>
      </xdr:txBody>
    </xdr:sp>
    <xdr:clientData/>
  </xdr:twoCellAnchor>
  <xdr:twoCellAnchor>
    <xdr:from>
      <xdr:col>2</xdr:col>
      <xdr:colOff>438150</xdr:colOff>
      <xdr:row>60</xdr:row>
      <xdr:rowOff>85725</xdr:rowOff>
    </xdr:from>
    <xdr:to>
      <xdr:col>2</xdr:col>
      <xdr:colOff>1533525</xdr:colOff>
      <xdr:row>61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200150" y="10687050"/>
          <a:ext cx="1095375" cy="295275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466725</xdr:colOff>
      <xdr:row>60</xdr:row>
      <xdr:rowOff>133350</xdr:rowOff>
    </xdr:from>
    <xdr:ext cx="1104900" cy="161925"/>
    <xdr:sp>
      <xdr:nvSpPr>
        <xdr:cNvPr id="3" name="Text Box 3"/>
        <xdr:cNvSpPr txBox="1">
          <a:spLocks noChangeArrowheads="1"/>
        </xdr:cNvSpPr>
      </xdr:nvSpPr>
      <xdr:spPr>
        <a:xfrm>
          <a:off x="1228725" y="10734675"/>
          <a:ext cx="1104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Restricted Foods
</a:t>
          </a:r>
        </a:p>
      </xdr:txBody>
    </xdr:sp>
    <xdr:clientData/>
  </xdr:oneCellAnchor>
  <xdr:twoCellAnchor>
    <xdr:from>
      <xdr:col>2</xdr:col>
      <xdr:colOff>2133600</xdr:colOff>
      <xdr:row>60</xdr:row>
      <xdr:rowOff>66675</xdr:rowOff>
    </xdr:from>
    <xdr:to>
      <xdr:col>5</xdr:col>
      <xdr:colOff>28575</xdr:colOff>
      <xdr:row>61</xdr:row>
      <xdr:rowOff>219075</xdr:rowOff>
    </xdr:to>
    <xdr:sp>
      <xdr:nvSpPr>
        <xdr:cNvPr id="4" name="Rectangle 7"/>
        <xdr:cNvSpPr>
          <a:spLocks/>
        </xdr:cNvSpPr>
      </xdr:nvSpPr>
      <xdr:spPr>
        <a:xfrm flipH="1">
          <a:off x="2895600" y="10668000"/>
          <a:ext cx="1504950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2238375</xdr:colOff>
      <xdr:row>60</xdr:row>
      <xdr:rowOff>114300</xdr:rowOff>
    </xdr:from>
    <xdr:ext cx="1362075" cy="180975"/>
    <xdr:sp>
      <xdr:nvSpPr>
        <xdr:cNvPr id="5" name="Text Box 8"/>
        <xdr:cNvSpPr txBox="1">
          <a:spLocks noChangeArrowheads="1"/>
        </xdr:cNvSpPr>
      </xdr:nvSpPr>
      <xdr:spPr>
        <a:xfrm>
          <a:off x="3000375" y="10715625"/>
          <a:ext cx="1362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Supplements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anochiro3@hot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33"/>
  <sheetViews>
    <sheetView showGridLines="0" zoomScalePageLayoutView="0" workbookViewId="0" topLeftCell="A3">
      <selection activeCell="D27" sqref="D27"/>
    </sheetView>
  </sheetViews>
  <sheetFormatPr defaultColWidth="9.140625" defaultRowHeight="12.75"/>
  <cols>
    <col min="1" max="1" width="1.7109375" style="0" customWidth="1"/>
    <col min="3" max="3" width="9.140625" style="3" customWidth="1"/>
    <col min="4" max="4" width="23.7109375" style="0" customWidth="1"/>
    <col min="5" max="5" width="3.00390625" style="0" customWidth="1"/>
  </cols>
  <sheetData>
    <row r="2" spans="2:3" ht="12.75">
      <c r="B2" s="57" t="s">
        <v>54</v>
      </c>
      <c r="C2" s="16" t="s">
        <v>53</v>
      </c>
    </row>
    <row r="3" spans="2:3" ht="13.5" customHeight="1">
      <c r="B3" s="57"/>
      <c r="C3" s="58" t="s">
        <v>52</v>
      </c>
    </row>
    <row r="4" spans="2:3" ht="13.5" customHeight="1">
      <c r="B4" s="57"/>
      <c r="C4" s="58" t="s">
        <v>63</v>
      </c>
    </row>
    <row r="5" spans="2:3" ht="6" customHeight="1">
      <c r="B5" s="57"/>
      <c r="C5" s="58"/>
    </row>
    <row r="6" spans="2:3" ht="13.5" customHeight="1">
      <c r="B6" s="57" t="s">
        <v>55</v>
      </c>
      <c r="C6" s="16" t="s">
        <v>57</v>
      </c>
    </row>
    <row r="7" spans="2:3" ht="13.5" customHeight="1">
      <c r="B7" s="57"/>
      <c r="C7" s="16" t="s">
        <v>56</v>
      </c>
    </row>
    <row r="9" ht="12.75">
      <c r="B9" t="s">
        <v>39</v>
      </c>
    </row>
    <row r="10" ht="12.75">
      <c r="B10" t="s">
        <v>40</v>
      </c>
    </row>
    <row r="11" ht="6" customHeight="1"/>
    <row r="12" spans="3:4" ht="12.75">
      <c r="C12" s="3" t="s">
        <v>14</v>
      </c>
      <c r="D12" s="4"/>
    </row>
    <row r="13" ht="6" customHeight="1">
      <c r="D13" s="53"/>
    </row>
    <row r="14" spans="3:6" ht="12.75">
      <c r="C14" s="3" t="s">
        <v>22</v>
      </c>
      <c r="D14" s="4" t="s">
        <v>23</v>
      </c>
      <c r="F14" t="s">
        <v>41</v>
      </c>
    </row>
    <row r="15" spans="3:6" ht="12.75">
      <c r="C15" s="3" t="s">
        <v>15</v>
      </c>
      <c r="D15" s="4"/>
      <c r="F15" t="s">
        <v>46</v>
      </c>
    </row>
    <row r="16" spans="3:4" s="55" customFormat="1" ht="7.5" customHeight="1">
      <c r="C16" s="54"/>
      <c r="D16" s="53"/>
    </row>
    <row r="17" spans="3:6" ht="12.75">
      <c r="C17" s="3" t="s">
        <v>17</v>
      </c>
      <c r="D17" s="4" t="s">
        <v>24</v>
      </c>
      <c r="F17" t="s">
        <v>42</v>
      </c>
    </row>
    <row r="18" spans="3:6" ht="12.75">
      <c r="C18" s="3" t="s">
        <v>18</v>
      </c>
      <c r="D18" s="4"/>
      <c r="F18" t="s">
        <v>45</v>
      </c>
    </row>
    <row r="19" spans="3:4" s="55" customFormat="1" ht="7.5" customHeight="1">
      <c r="C19" s="54"/>
      <c r="D19" s="53"/>
    </row>
    <row r="20" spans="3:6" ht="12.75">
      <c r="C20" s="3" t="s">
        <v>19</v>
      </c>
      <c r="D20" s="4" t="s">
        <v>64</v>
      </c>
      <c r="F20" t="s">
        <v>43</v>
      </c>
    </row>
    <row r="21" spans="3:6" ht="12.75">
      <c r="C21" s="3" t="s">
        <v>20</v>
      </c>
      <c r="D21" s="4"/>
      <c r="F21" t="s">
        <v>44</v>
      </c>
    </row>
    <row r="22" spans="3:4" s="55" customFormat="1" ht="7.5" customHeight="1">
      <c r="C22" s="54"/>
      <c r="D22" s="53"/>
    </row>
    <row r="23" spans="3:6" s="55" customFormat="1" ht="12.75" customHeight="1">
      <c r="C23" s="54" t="s">
        <v>37</v>
      </c>
      <c r="D23" s="4" t="s">
        <v>21</v>
      </c>
      <c r="F23" s="55" t="s">
        <v>47</v>
      </c>
    </row>
    <row r="24" spans="3:6" ht="12.75">
      <c r="C24" s="3" t="s">
        <v>36</v>
      </c>
      <c r="D24" s="4"/>
      <c r="F24" s="55" t="s">
        <v>44</v>
      </c>
    </row>
    <row r="26" spans="3:6" ht="12.75">
      <c r="C26" s="3" t="s">
        <v>38</v>
      </c>
      <c r="D26" s="4" t="s">
        <v>16</v>
      </c>
      <c r="F26" t="s">
        <v>48</v>
      </c>
    </row>
    <row r="27" spans="3:6" ht="12.75">
      <c r="C27" s="3" t="s">
        <v>16</v>
      </c>
      <c r="D27" s="71"/>
      <c r="F27" t="s">
        <v>49</v>
      </c>
    </row>
    <row r="29" spans="3:6" ht="12.75">
      <c r="C29" s="3" t="s">
        <v>25</v>
      </c>
      <c r="D29" s="56">
        <v>150</v>
      </c>
      <c r="F29" t="s">
        <v>50</v>
      </c>
    </row>
    <row r="31" spans="3:6" ht="12.75">
      <c r="C31" s="3" t="s">
        <v>33</v>
      </c>
      <c r="D31" s="4" t="s">
        <v>67</v>
      </c>
      <c r="F31" t="s">
        <v>51</v>
      </c>
    </row>
    <row r="33" spans="2:3" ht="12.75">
      <c r="B33" s="72" t="s">
        <v>65</v>
      </c>
      <c r="C33" s="73" t="s">
        <v>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5"/>
  <sheetViews>
    <sheetView showGridLines="0" tabSelected="1" view="pageBreakPreview" zoomScaleNormal="7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8" sqref="F8:J8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38.00390625" style="0" customWidth="1"/>
    <col min="4" max="4" width="8.8515625" style="0" customWidth="1"/>
    <col min="5" max="5" width="7.28125" style="0" customWidth="1"/>
    <col min="6" max="6" width="10.421875" style="0" customWidth="1"/>
    <col min="7" max="7" width="1.7109375" style="0" customWidth="1"/>
    <col min="8" max="8" width="2.7109375" style="0" customWidth="1"/>
    <col min="9" max="9" width="5.57421875" style="0" customWidth="1"/>
    <col min="10" max="10" width="32.28125" style="0" customWidth="1"/>
    <col min="11" max="11" width="8.8515625" style="0" customWidth="1"/>
    <col min="12" max="12" width="7.28125" style="0" customWidth="1"/>
    <col min="13" max="13" width="10.421875" style="0" customWidth="1"/>
    <col min="14" max="14" width="28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59" t="s">
        <v>32</v>
      </c>
      <c r="D2" s="60">
        <f>M62</f>
        <v>0</v>
      </c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59" t="s">
        <v>58</v>
      </c>
      <c r="D3" s="61">
        <f>K41+(SUM(E17:E26,E31:E58,L17:L40)*7)+(SUM(E28:E29)*6+(E27*8))</f>
        <v>0</v>
      </c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59" t="s">
        <v>59</v>
      </c>
      <c r="D4" s="61">
        <f>SUM(D35:D39,D48:D49,K17:K40)+(SUM(E35:E39,E48:E49,L17:L40)*7)</f>
        <v>0</v>
      </c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69" t="s">
        <v>60</v>
      </c>
      <c r="C5" s="170"/>
      <c r="D5" s="62" t="str">
        <f>IF(D3=0," ",D4/D3)</f>
        <v> </v>
      </c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1" ht="20.25">
      <c r="A7" s="47"/>
      <c r="B7" s="1"/>
      <c r="C7" s="1"/>
      <c r="D7" s="1"/>
      <c r="E7" s="70" t="s">
        <v>147</v>
      </c>
      <c r="F7" s="196"/>
      <c r="G7" s="196"/>
      <c r="H7" s="196"/>
      <c r="I7" s="196"/>
      <c r="J7" s="196"/>
      <c r="K7" s="69"/>
    </row>
    <row r="8" spans="1:13" ht="20.25">
      <c r="A8" s="47"/>
      <c r="B8" s="1"/>
      <c r="C8" s="1"/>
      <c r="D8" s="1"/>
      <c r="E8" s="70" t="s">
        <v>135</v>
      </c>
      <c r="F8" s="179"/>
      <c r="G8" s="180"/>
      <c r="H8" s="180"/>
      <c r="I8" s="180"/>
      <c r="J8" s="181"/>
      <c r="K8" s="34"/>
      <c r="L8" s="17" t="s">
        <v>7</v>
      </c>
      <c r="M8" s="35"/>
    </row>
    <row r="9" spans="1:13" ht="6" customHeight="1">
      <c r="A9" s="47"/>
      <c r="B9" s="1"/>
      <c r="C9" s="1"/>
      <c r="D9" s="1"/>
      <c r="E9" s="1"/>
      <c r="F9" s="1"/>
      <c r="G9" s="1"/>
      <c r="H9" s="1"/>
      <c r="I9" s="1"/>
      <c r="J9" s="48"/>
      <c r="K9" s="49"/>
      <c r="L9" s="50"/>
      <c r="M9" s="37"/>
    </row>
    <row r="10" spans="1:13" ht="15" customHeight="1">
      <c r="A10" s="40"/>
      <c r="B10" s="41" t="str">
        <f>'Directions &amp; Variables'!D14</f>
        <v>Contact:</v>
      </c>
      <c r="C10" s="42" t="s">
        <v>130</v>
      </c>
      <c r="D10" s="1"/>
      <c r="E10" s="39" t="s">
        <v>29</v>
      </c>
      <c r="F10" s="67"/>
      <c r="G10" s="67"/>
      <c r="H10" s="68"/>
      <c r="I10" s="1"/>
      <c r="J10" s="1"/>
      <c r="K10" s="115" t="s">
        <v>102</v>
      </c>
      <c r="L10" s="36"/>
      <c r="M10" s="37"/>
    </row>
    <row r="11" spans="1:13" ht="15" customHeight="1">
      <c r="A11" s="43"/>
      <c r="B11" s="27" t="str">
        <f>'Directions &amp; Variables'!D17</f>
        <v>Office:</v>
      </c>
      <c r="C11" s="44" t="s">
        <v>137</v>
      </c>
      <c r="D11" s="1"/>
      <c r="E11" s="197" t="s">
        <v>9</v>
      </c>
      <c r="F11" s="199"/>
      <c r="G11" s="199"/>
      <c r="H11" s="200"/>
      <c r="I11" s="1"/>
      <c r="J11" s="1"/>
      <c r="K11" s="115" t="s">
        <v>103</v>
      </c>
      <c r="L11" s="36"/>
      <c r="M11" s="37"/>
    </row>
    <row r="12" spans="1:13" ht="15" customHeight="1">
      <c r="A12" s="85" t="s">
        <v>74</v>
      </c>
      <c r="B12" s="27"/>
      <c r="C12" s="44" t="s">
        <v>136</v>
      </c>
      <c r="D12" s="1"/>
      <c r="E12" s="198"/>
      <c r="F12" s="199"/>
      <c r="G12" s="199"/>
      <c r="H12" s="200"/>
      <c r="I12" s="1"/>
      <c r="J12" s="1"/>
      <c r="K12" s="18" t="s">
        <v>8</v>
      </c>
      <c r="L12" s="36"/>
      <c r="M12" s="37"/>
    </row>
    <row r="13" spans="1:14" ht="15" customHeight="1">
      <c r="A13" s="43"/>
      <c r="B13" s="27" t="str">
        <f>'Directions &amp; Variables'!D23</f>
        <v>Fax:</v>
      </c>
      <c r="C13" s="44" t="s">
        <v>131</v>
      </c>
      <c r="D13" s="1"/>
      <c r="E13" s="197" t="s">
        <v>10</v>
      </c>
      <c r="F13" s="191"/>
      <c r="G13" s="191"/>
      <c r="H13" s="192"/>
      <c r="I13" s="1"/>
      <c r="J13" s="1"/>
      <c r="K13" s="182" t="s">
        <v>104</v>
      </c>
      <c r="L13" s="183"/>
      <c r="M13" s="184"/>
      <c r="N13" s="2"/>
    </row>
    <row r="14" spans="1:14" ht="15" customHeight="1">
      <c r="A14" s="45"/>
      <c r="B14" s="46" t="str">
        <f>'Directions &amp; Variables'!D26</f>
        <v>email:</v>
      </c>
      <c r="C14" s="74" t="s">
        <v>132</v>
      </c>
      <c r="D14" s="1"/>
      <c r="E14" s="201"/>
      <c r="F14" s="193"/>
      <c r="G14" s="193"/>
      <c r="H14" s="194"/>
      <c r="I14" s="1"/>
      <c r="J14" s="1"/>
      <c r="K14" s="1"/>
      <c r="L14" s="1"/>
      <c r="M14" s="1"/>
      <c r="N14" s="126"/>
    </row>
    <row r="15" spans="1:14" ht="13.5" thickBot="1">
      <c r="A15" s="1"/>
      <c r="B15" s="1"/>
      <c r="C15" s="94"/>
      <c r="D15" s="1"/>
      <c r="E15" s="1"/>
      <c r="F15" s="1"/>
      <c r="G15" s="1"/>
      <c r="H15" s="1"/>
      <c r="I15" s="1"/>
      <c r="J15" s="1"/>
      <c r="K15" s="1"/>
      <c r="L15" s="1"/>
      <c r="M15" s="1"/>
      <c r="N15" s="127"/>
    </row>
    <row r="16" spans="1:14" ht="51.75" thickBot="1">
      <c r="A16" s="2"/>
      <c r="B16" s="2"/>
      <c r="C16" s="63" t="s">
        <v>26</v>
      </c>
      <c r="D16" s="75" t="s">
        <v>140</v>
      </c>
      <c r="E16" s="123" t="s">
        <v>141</v>
      </c>
      <c r="F16" s="64" t="s">
        <v>6</v>
      </c>
      <c r="G16" s="1"/>
      <c r="H16" s="1"/>
      <c r="I16" s="1"/>
      <c r="J16" s="63" t="s">
        <v>26</v>
      </c>
      <c r="K16" s="75" t="s">
        <v>140</v>
      </c>
      <c r="L16" s="123" t="s">
        <v>145</v>
      </c>
      <c r="M16" s="64" t="s">
        <v>6</v>
      </c>
      <c r="N16" s="168"/>
    </row>
    <row r="17" spans="1:17" ht="12.75" customHeight="1">
      <c r="A17" s="1"/>
      <c r="B17" s="174" t="s">
        <v>112</v>
      </c>
      <c r="C17" s="5" t="s">
        <v>1</v>
      </c>
      <c r="D17" s="6"/>
      <c r="E17" s="6"/>
      <c r="F17" s="122">
        <f aca="true" t="shared" si="0" ref="F17:F24">SUM(D17*4.3+E17*30)</f>
        <v>0</v>
      </c>
      <c r="G17" s="1"/>
      <c r="H17" s="1"/>
      <c r="I17" s="188" t="s">
        <v>113</v>
      </c>
      <c r="J17" s="145" t="s">
        <v>122</v>
      </c>
      <c r="K17" s="154"/>
      <c r="L17" s="154"/>
      <c r="M17" s="155">
        <f aca="true" t="shared" si="1" ref="M17:M34">SUM(K17*4.3+L17*30)</f>
        <v>0</v>
      </c>
      <c r="N17" s="168"/>
      <c r="O17" s="15"/>
      <c r="P17" s="15"/>
      <c r="Q17" s="15"/>
    </row>
    <row r="18" spans="1:17" ht="12.75" customHeight="1">
      <c r="A18" s="1"/>
      <c r="B18" s="175"/>
      <c r="C18" s="8" t="s">
        <v>2</v>
      </c>
      <c r="D18" s="9"/>
      <c r="E18" s="9"/>
      <c r="F18" s="76">
        <f t="shared" si="0"/>
        <v>0</v>
      </c>
      <c r="G18" s="1"/>
      <c r="H18" s="1"/>
      <c r="I18" s="189"/>
      <c r="J18" s="146" t="s">
        <v>96</v>
      </c>
      <c r="K18" s="143"/>
      <c r="L18" s="143"/>
      <c r="M18" s="144">
        <f t="shared" si="1"/>
        <v>0</v>
      </c>
      <c r="N18" s="126"/>
      <c r="O18" s="15"/>
      <c r="P18" s="15"/>
      <c r="Q18" s="15"/>
    </row>
    <row r="19" spans="1:17" ht="15.75">
      <c r="A19" s="1"/>
      <c r="B19" s="175"/>
      <c r="C19" s="8" t="s">
        <v>86</v>
      </c>
      <c r="D19" s="9"/>
      <c r="E19" s="9"/>
      <c r="F19" s="76">
        <f t="shared" si="0"/>
        <v>0</v>
      </c>
      <c r="G19" s="1"/>
      <c r="H19" s="1"/>
      <c r="I19" s="189"/>
      <c r="J19" s="147" t="s">
        <v>92</v>
      </c>
      <c r="K19" s="143"/>
      <c r="L19" s="143"/>
      <c r="M19" s="144">
        <f t="shared" si="1"/>
        <v>0</v>
      </c>
      <c r="N19" s="126"/>
      <c r="O19" s="15"/>
      <c r="P19" s="15"/>
      <c r="Q19" s="15"/>
    </row>
    <row r="20" spans="1:17" ht="12.75" customHeight="1">
      <c r="A20" s="1"/>
      <c r="B20" s="175"/>
      <c r="C20" s="93" t="s">
        <v>71</v>
      </c>
      <c r="D20" s="9"/>
      <c r="E20" s="9"/>
      <c r="F20" s="76">
        <f t="shared" si="0"/>
        <v>0</v>
      </c>
      <c r="G20" s="1"/>
      <c r="H20" s="1"/>
      <c r="I20" s="189"/>
      <c r="J20" s="146" t="s">
        <v>117</v>
      </c>
      <c r="K20" s="143"/>
      <c r="L20" s="143"/>
      <c r="M20" s="144">
        <f t="shared" si="1"/>
        <v>0</v>
      </c>
      <c r="N20" s="126"/>
      <c r="O20" s="15"/>
      <c r="P20" s="15"/>
      <c r="Q20" s="15"/>
    </row>
    <row r="21" spans="1:17" ht="12.75">
      <c r="A21" s="1"/>
      <c r="B21" s="175"/>
      <c r="C21" s="80" t="s">
        <v>11</v>
      </c>
      <c r="D21" s="9"/>
      <c r="E21" s="9"/>
      <c r="F21" s="76">
        <f t="shared" si="0"/>
        <v>0</v>
      </c>
      <c r="G21" s="1"/>
      <c r="H21" s="1"/>
      <c r="I21" s="189"/>
      <c r="J21" s="148" t="s">
        <v>81</v>
      </c>
      <c r="K21" s="143"/>
      <c r="L21" s="143"/>
      <c r="M21" s="144">
        <f t="shared" si="1"/>
        <v>0</v>
      </c>
      <c r="N21" s="168"/>
      <c r="O21" s="15"/>
      <c r="P21" s="15"/>
      <c r="Q21" s="15"/>
    </row>
    <row r="22" spans="1:17" ht="12.75">
      <c r="A22" s="1"/>
      <c r="B22" s="175"/>
      <c r="C22" s="80" t="s">
        <v>0</v>
      </c>
      <c r="D22" s="9"/>
      <c r="E22" s="9"/>
      <c r="F22" s="76">
        <f t="shared" si="0"/>
        <v>0</v>
      </c>
      <c r="G22" s="1"/>
      <c r="H22" s="1"/>
      <c r="I22" s="189"/>
      <c r="J22" s="148" t="s">
        <v>77</v>
      </c>
      <c r="K22" s="143"/>
      <c r="L22" s="143"/>
      <c r="M22" s="144">
        <f t="shared" si="1"/>
        <v>0</v>
      </c>
      <c r="N22" s="168"/>
      <c r="O22" s="15"/>
      <c r="P22" s="15"/>
      <c r="Q22" s="15"/>
    </row>
    <row r="23" spans="1:17" ht="12.75" customHeight="1">
      <c r="A23" s="1"/>
      <c r="B23" s="175"/>
      <c r="C23" s="80" t="s">
        <v>3</v>
      </c>
      <c r="D23" s="9"/>
      <c r="E23" s="9"/>
      <c r="F23" s="76">
        <f t="shared" si="0"/>
        <v>0</v>
      </c>
      <c r="G23" s="1"/>
      <c r="H23" s="1"/>
      <c r="I23" s="189"/>
      <c r="J23" s="149" t="s">
        <v>78</v>
      </c>
      <c r="K23" s="156"/>
      <c r="L23" s="156"/>
      <c r="M23" s="144">
        <f t="shared" si="1"/>
        <v>0</v>
      </c>
      <c r="N23" s="15"/>
      <c r="O23" s="15"/>
      <c r="P23" s="15"/>
      <c r="Q23" s="15"/>
    </row>
    <row r="24" spans="1:17" ht="12.75" customHeight="1">
      <c r="A24" s="1"/>
      <c r="B24" s="175"/>
      <c r="C24" s="8"/>
      <c r="D24" s="9"/>
      <c r="E24" s="9"/>
      <c r="F24" s="76">
        <f t="shared" si="0"/>
        <v>0</v>
      </c>
      <c r="G24" s="1"/>
      <c r="H24" s="1"/>
      <c r="I24" s="189"/>
      <c r="J24" s="150" t="s">
        <v>91</v>
      </c>
      <c r="K24" s="156"/>
      <c r="L24" s="156"/>
      <c r="M24" s="144">
        <f t="shared" si="1"/>
        <v>0</v>
      </c>
      <c r="N24" s="15"/>
      <c r="O24" s="15"/>
      <c r="P24" s="15"/>
      <c r="Q24" s="15"/>
    </row>
    <row r="25" spans="1:17" ht="12.75" customHeight="1" thickBot="1">
      <c r="A25" s="1"/>
      <c r="B25" s="175"/>
      <c r="C25" s="129"/>
      <c r="D25" s="9"/>
      <c r="E25" s="9"/>
      <c r="F25" s="76"/>
      <c r="G25" s="1"/>
      <c r="H25" s="1"/>
      <c r="I25" s="189"/>
      <c r="J25" s="151" t="s">
        <v>79</v>
      </c>
      <c r="K25" s="156"/>
      <c r="L25" s="156"/>
      <c r="M25" s="144">
        <f t="shared" si="1"/>
        <v>0</v>
      </c>
      <c r="N25" s="137"/>
      <c r="O25" s="15"/>
      <c r="P25" s="15"/>
      <c r="Q25" s="15"/>
    </row>
    <row r="26" spans="1:17" ht="13.5" thickBot="1">
      <c r="A26" s="1"/>
      <c r="B26" s="175"/>
      <c r="C26" s="163" t="s">
        <v>129</v>
      </c>
      <c r="D26" s="128"/>
      <c r="E26" s="12"/>
      <c r="F26" s="125"/>
      <c r="G26" s="1"/>
      <c r="H26" s="1"/>
      <c r="I26" s="189"/>
      <c r="J26" s="150" t="s">
        <v>80</v>
      </c>
      <c r="K26" s="156"/>
      <c r="L26" s="156"/>
      <c r="M26" s="144">
        <f t="shared" si="1"/>
        <v>0</v>
      </c>
      <c r="N26" s="116"/>
      <c r="O26" s="15"/>
      <c r="P26" s="15"/>
      <c r="Q26" s="15"/>
    </row>
    <row r="27" spans="1:17" ht="12.75">
      <c r="A27" s="1"/>
      <c r="B27" s="176"/>
      <c r="C27" s="124"/>
      <c r="D27" s="6"/>
      <c r="E27" s="6"/>
      <c r="F27" s="7">
        <f>SUM(D27*5.25+E27*41)</f>
        <v>0</v>
      </c>
      <c r="G27" s="1"/>
      <c r="H27" s="1"/>
      <c r="I27" s="189"/>
      <c r="J27" s="151" t="s">
        <v>82</v>
      </c>
      <c r="K27" s="156"/>
      <c r="L27" s="156"/>
      <c r="M27" s="144">
        <f t="shared" si="1"/>
        <v>0</v>
      </c>
      <c r="N27" s="117"/>
      <c r="O27" s="15"/>
      <c r="P27" s="15"/>
      <c r="Q27" s="15"/>
    </row>
    <row r="28" spans="1:17" ht="13.5" thickBot="1">
      <c r="A28" s="1"/>
      <c r="B28" s="175"/>
      <c r="C28" s="80" t="s">
        <v>144</v>
      </c>
      <c r="D28" s="9"/>
      <c r="E28" s="9"/>
      <c r="F28" s="10">
        <f>SUM(D28*5.25+E28*31)</f>
        <v>0</v>
      </c>
      <c r="G28" s="1"/>
      <c r="H28" s="1"/>
      <c r="I28" s="190"/>
      <c r="J28" s="152" t="s">
        <v>118</v>
      </c>
      <c r="K28" s="143"/>
      <c r="L28" s="143"/>
      <c r="M28" s="144">
        <f t="shared" si="1"/>
        <v>0</v>
      </c>
      <c r="N28" s="136"/>
      <c r="O28" s="15"/>
      <c r="P28" s="15"/>
      <c r="Q28" s="15"/>
    </row>
    <row r="29" spans="1:17" ht="12.75" customHeight="1">
      <c r="A29" s="1"/>
      <c r="B29" s="175"/>
      <c r="C29" s="77" t="s">
        <v>143</v>
      </c>
      <c r="D29" s="12"/>
      <c r="E29" s="12"/>
      <c r="F29" s="13">
        <f>SUM(D29*5.25+E29*31)</f>
        <v>0</v>
      </c>
      <c r="G29" s="1"/>
      <c r="H29" s="1"/>
      <c r="I29" s="171" t="s">
        <v>114</v>
      </c>
      <c r="J29" s="158" t="s">
        <v>128</v>
      </c>
      <c r="K29" s="154"/>
      <c r="L29" s="154"/>
      <c r="M29" s="155">
        <f t="shared" si="1"/>
        <v>0</v>
      </c>
      <c r="N29" s="135"/>
      <c r="O29" s="15"/>
      <c r="P29" s="15"/>
      <c r="Q29" s="15"/>
    </row>
    <row r="30" spans="1:17" ht="12.75">
      <c r="A30" s="1"/>
      <c r="B30" s="175"/>
      <c r="C30" s="167" t="s">
        <v>142</v>
      </c>
      <c r="D30" s="164"/>
      <c r="E30" s="164"/>
      <c r="F30" s="13">
        <f>SUM(D30*5.25+E30*31)</f>
        <v>0</v>
      </c>
      <c r="G30" s="1"/>
      <c r="H30" s="1"/>
      <c r="I30" s="172"/>
      <c r="J30" s="152" t="s">
        <v>69</v>
      </c>
      <c r="K30" s="143"/>
      <c r="L30" s="143"/>
      <c r="M30" s="144">
        <f t="shared" si="1"/>
        <v>0</v>
      </c>
      <c r="N30" s="117"/>
      <c r="O30" s="15"/>
      <c r="P30" s="15"/>
      <c r="Q30" s="15"/>
    </row>
    <row r="31" spans="1:17" ht="12.75" customHeight="1" thickBot="1">
      <c r="A31" s="1"/>
      <c r="B31" s="177" t="s">
        <v>111</v>
      </c>
      <c r="C31" s="77" t="s">
        <v>105</v>
      </c>
      <c r="D31" s="92"/>
      <c r="E31" s="92"/>
      <c r="F31" s="11">
        <f>SUM(D31*5.25+E31*41)</f>
        <v>0</v>
      </c>
      <c r="G31" s="1"/>
      <c r="H31" s="2"/>
      <c r="I31" s="172"/>
      <c r="J31" s="153" t="s">
        <v>121</v>
      </c>
      <c r="K31" s="143"/>
      <c r="L31" s="143"/>
      <c r="M31" s="144">
        <f t="shared" si="1"/>
        <v>0</v>
      </c>
      <c r="N31" s="15"/>
      <c r="O31" s="15"/>
      <c r="P31" s="15"/>
      <c r="Q31" s="15"/>
    </row>
    <row r="32" spans="1:17" ht="12.75">
      <c r="A32" s="1"/>
      <c r="B32" s="178"/>
      <c r="C32" s="28"/>
      <c r="D32" s="6"/>
      <c r="E32" s="6"/>
      <c r="F32" s="7">
        <f>SUM(D32*4.3+E32*30)</f>
        <v>0</v>
      </c>
      <c r="G32" s="1"/>
      <c r="H32" s="1"/>
      <c r="I32" s="172"/>
      <c r="J32" s="152" t="s">
        <v>123</v>
      </c>
      <c r="K32" s="143"/>
      <c r="L32" s="143"/>
      <c r="M32" s="144">
        <f t="shared" si="1"/>
        <v>0</v>
      </c>
      <c r="N32" s="15"/>
      <c r="O32" s="15"/>
      <c r="P32" s="15"/>
      <c r="Q32" s="15"/>
    </row>
    <row r="33" spans="1:17" ht="12.75" customHeight="1">
      <c r="A33" s="1"/>
      <c r="B33" s="178"/>
      <c r="C33" s="86" t="s">
        <v>133</v>
      </c>
      <c r="D33" s="12"/>
      <c r="E33" s="12"/>
      <c r="F33" s="13">
        <f aca="true" t="shared" si="2" ref="F33:F56">SUM(D33*4.3+E33*30)</f>
        <v>0</v>
      </c>
      <c r="G33" s="1"/>
      <c r="H33" s="2"/>
      <c r="I33" s="172"/>
      <c r="J33" s="149" t="s">
        <v>83</v>
      </c>
      <c r="K33" s="143"/>
      <c r="L33" s="143"/>
      <c r="M33" s="144">
        <f t="shared" si="1"/>
        <v>0</v>
      </c>
      <c r="N33" s="15"/>
      <c r="O33" s="15"/>
      <c r="P33" s="15"/>
      <c r="Q33" s="15"/>
    </row>
    <row r="34" spans="1:17" ht="12.75" customHeight="1">
      <c r="A34" s="1"/>
      <c r="B34" s="178"/>
      <c r="C34" s="77" t="s">
        <v>134</v>
      </c>
      <c r="D34" s="9"/>
      <c r="E34" s="9"/>
      <c r="F34" s="10">
        <f t="shared" si="2"/>
        <v>0</v>
      </c>
      <c r="G34" s="1"/>
      <c r="H34" s="2"/>
      <c r="I34" s="172"/>
      <c r="J34" s="152" t="s">
        <v>75</v>
      </c>
      <c r="K34" s="143"/>
      <c r="L34" s="143"/>
      <c r="M34" s="144">
        <f t="shared" si="1"/>
        <v>0</v>
      </c>
      <c r="N34" s="15"/>
      <c r="O34" s="15"/>
      <c r="P34" s="15"/>
      <c r="Q34" s="15"/>
    </row>
    <row r="35" spans="1:17" ht="13.5" customHeight="1">
      <c r="A35" s="1"/>
      <c r="B35" s="178"/>
      <c r="C35" s="77" t="s">
        <v>139</v>
      </c>
      <c r="D35" s="121"/>
      <c r="E35" s="121"/>
      <c r="F35" s="13">
        <f t="shared" si="2"/>
        <v>0</v>
      </c>
      <c r="G35" s="1"/>
      <c r="H35" s="1"/>
      <c r="I35" s="172"/>
      <c r="J35" s="152" t="s">
        <v>146</v>
      </c>
      <c r="K35" s="143"/>
      <c r="L35" s="143"/>
      <c r="M35" s="144">
        <f>SUM(K35*5.25+L35*31)</f>
        <v>0</v>
      </c>
      <c r="N35" s="15"/>
      <c r="O35" s="15"/>
      <c r="P35" s="15"/>
      <c r="Q35" s="15"/>
    </row>
    <row r="36" spans="1:17" ht="12.75" customHeight="1">
      <c r="A36" s="1"/>
      <c r="B36" s="178"/>
      <c r="C36" s="142" t="s">
        <v>106</v>
      </c>
      <c r="D36" s="143"/>
      <c r="E36" s="143"/>
      <c r="F36" s="144">
        <f t="shared" si="2"/>
        <v>0</v>
      </c>
      <c r="G36" s="1"/>
      <c r="H36" s="1"/>
      <c r="I36" s="172"/>
      <c r="J36" s="133" t="s">
        <v>97</v>
      </c>
      <c r="K36" s="130"/>
      <c r="L36" s="130"/>
      <c r="M36" s="131">
        <f>SUM(K36*4.3+L36*30)</f>
        <v>0</v>
      </c>
      <c r="N36" s="15"/>
      <c r="O36" s="15"/>
      <c r="P36" s="15"/>
      <c r="Q36" s="15"/>
    </row>
    <row r="37" spans="1:17" ht="12.75">
      <c r="A37" s="1"/>
      <c r="B37" s="178"/>
      <c r="C37" s="111" t="s">
        <v>100</v>
      </c>
      <c r="D37" s="112"/>
      <c r="E37" s="112"/>
      <c r="F37" s="76">
        <f t="shared" si="2"/>
        <v>0</v>
      </c>
      <c r="G37" s="1"/>
      <c r="H37" s="1"/>
      <c r="I37" s="172"/>
      <c r="J37" s="133" t="s">
        <v>119</v>
      </c>
      <c r="K37" s="130"/>
      <c r="L37" s="130"/>
      <c r="M37" s="131">
        <f>SUM(K37*4.3+L37*30)</f>
        <v>0</v>
      </c>
      <c r="N37" s="93"/>
      <c r="O37" s="15"/>
      <c r="P37" s="15"/>
      <c r="Q37" s="15"/>
    </row>
    <row r="38" spans="1:17" ht="14.25" customHeight="1">
      <c r="A38" s="1"/>
      <c r="B38" s="178"/>
      <c r="C38" s="132" t="s">
        <v>87</v>
      </c>
      <c r="D38" s="112"/>
      <c r="E38" s="112"/>
      <c r="F38" s="76">
        <f t="shared" si="2"/>
        <v>0</v>
      </c>
      <c r="G38" s="1"/>
      <c r="H38" s="1"/>
      <c r="I38" s="172"/>
      <c r="J38" s="133" t="s">
        <v>120</v>
      </c>
      <c r="K38" s="130"/>
      <c r="L38" s="130"/>
      <c r="M38" s="131">
        <f>SUM(K38*4.3+L38*30)</f>
        <v>0</v>
      </c>
      <c r="N38" s="15"/>
      <c r="O38" s="15"/>
      <c r="P38" s="15"/>
      <c r="Q38" s="15"/>
    </row>
    <row r="39" spans="1:17" ht="14.25" customHeight="1" thickBot="1">
      <c r="A39" s="1"/>
      <c r="B39" s="178"/>
      <c r="C39" s="98"/>
      <c r="D39" s="99"/>
      <c r="E39" s="99"/>
      <c r="F39" s="100">
        <f t="shared" si="2"/>
        <v>0</v>
      </c>
      <c r="G39" s="1"/>
      <c r="H39" s="1"/>
      <c r="I39" s="172"/>
      <c r="J39" s="159" t="s">
        <v>76</v>
      </c>
      <c r="K39" s="130"/>
      <c r="L39" s="130"/>
      <c r="M39" s="131">
        <f>SUM(K39*4.3+L39*30)</f>
        <v>0</v>
      </c>
      <c r="N39" s="15"/>
      <c r="O39" s="15"/>
      <c r="P39" s="15"/>
      <c r="Q39" s="15"/>
    </row>
    <row r="40" spans="1:13" ht="14.25" customHeight="1" thickBot="1">
      <c r="A40" s="1"/>
      <c r="B40" s="178"/>
      <c r="C40" s="88" t="s">
        <v>88</v>
      </c>
      <c r="D40" s="89"/>
      <c r="E40" s="89"/>
      <c r="F40" s="7">
        <f t="shared" si="2"/>
        <v>0</v>
      </c>
      <c r="G40" s="1"/>
      <c r="H40" s="1"/>
      <c r="I40" s="173"/>
      <c r="J40" s="97" t="s">
        <v>138</v>
      </c>
      <c r="K40" s="130"/>
      <c r="L40" s="130"/>
      <c r="M40" s="131">
        <f>SUM(K40*4.3+L40*30)</f>
        <v>0</v>
      </c>
    </row>
    <row r="41" spans="1:13" ht="13.5" customHeight="1" thickBot="1">
      <c r="A41" s="1"/>
      <c r="B41" s="195" t="s">
        <v>110</v>
      </c>
      <c r="C41" s="81" t="s">
        <v>99</v>
      </c>
      <c r="D41" s="87"/>
      <c r="E41" s="87"/>
      <c r="F41" s="32">
        <f t="shared" si="2"/>
        <v>0</v>
      </c>
      <c r="G41" s="1"/>
      <c r="H41" s="1"/>
      <c r="I41" s="2"/>
      <c r="J41" s="52" t="s">
        <v>31</v>
      </c>
      <c r="K41" s="29"/>
      <c r="L41" s="29"/>
      <c r="M41" s="30">
        <f>SUM(F17:F58,M17:M40)</f>
        <v>0</v>
      </c>
    </row>
    <row r="42" spans="1:9" ht="12.75">
      <c r="A42" s="1"/>
      <c r="B42" s="172"/>
      <c r="C42" s="146" t="s">
        <v>34</v>
      </c>
      <c r="D42" s="143"/>
      <c r="E42" s="143"/>
      <c r="F42" s="144">
        <f t="shared" si="2"/>
        <v>0</v>
      </c>
      <c r="G42" s="1"/>
      <c r="H42" s="1"/>
      <c r="I42" s="1"/>
    </row>
    <row r="43" spans="1:13" ht="12.75" customHeight="1" thickBot="1">
      <c r="A43" s="1"/>
      <c r="B43" s="172"/>
      <c r="C43" s="152" t="s">
        <v>127</v>
      </c>
      <c r="D43" s="143"/>
      <c r="E43" s="143"/>
      <c r="F43" s="144">
        <f t="shared" si="2"/>
        <v>0</v>
      </c>
      <c r="G43" s="1"/>
      <c r="H43" s="1"/>
      <c r="I43" s="2"/>
      <c r="J43" s="51" t="s">
        <v>27</v>
      </c>
      <c r="K43" s="108"/>
      <c r="L43" s="109"/>
      <c r="M43" s="19" t="s">
        <v>6</v>
      </c>
    </row>
    <row r="44" spans="1:13" ht="12.75">
      <c r="A44" s="1"/>
      <c r="B44" s="172"/>
      <c r="C44" s="14" t="s">
        <v>4</v>
      </c>
      <c r="D44" s="9"/>
      <c r="E44" s="9"/>
      <c r="F44" s="10">
        <f t="shared" si="2"/>
        <v>0</v>
      </c>
      <c r="G44" s="1"/>
      <c r="H44" s="1"/>
      <c r="I44" s="203" t="s">
        <v>13</v>
      </c>
      <c r="J44" s="21" t="s">
        <v>93</v>
      </c>
      <c r="K44" s="110"/>
      <c r="L44" s="110"/>
      <c r="M44" s="22">
        <f>SUM(K44*30)</f>
        <v>0</v>
      </c>
    </row>
    <row r="45" spans="1:13" ht="12.75">
      <c r="A45" s="1"/>
      <c r="B45" s="172"/>
      <c r="C45" s="14" t="s">
        <v>12</v>
      </c>
      <c r="D45" s="9"/>
      <c r="E45" s="9"/>
      <c r="F45" s="10">
        <f t="shared" si="2"/>
        <v>0</v>
      </c>
      <c r="G45" s="1"/>
      <c r="H45" s="1"/>
      <c r="I45" s="204"/>
      <c r="J45" s="23" t="s">
        <v>94</v>
      </c>
      <c r="K45" s="101"/>
      <c r="L45" s="101"/>
      <c r="M45" s="24">
        <f>SUM(K45*25)</f>
        <v>0</v>
      </c>
    </row>
    <row r="46" spans="1:13" ht="12.75">
      <c r="A46" s="1"/>
      <c r="B46" s="172"/>
      <c r="C46" s="14" t="s">
        <v>73</v>
      </c>
      <c r="D46" s="9"/>
      <c r="E46" s="9"/>
      <c r="F46" s="10">
        <f t="shared" si="2"/>
        <v>0</v>
      </c>
      <c r="G46" s="1"/>
      <c r="H46" s="1"/>
      <c r="I46" s="204"/>
      <c r="J46" s="25" t="s">
        <v>89</v>
      </c>
      <c r="K46" s="101"/>
      <c r="L46" s="101"/>
      <c r="M46" s="26">
        <f>SUM(K46*9)</f>
        <v>0</v>
      </c>
    </row>
    <row r="47" spans="1:13" ht="12.75">
      <c r="A47" s="1"/>
      <c r="B47" s="172"/>
      <c r="C47" s="77" t="s">
        <v>90</v>
      </c>
      <c r="D47" s="9"/>
      <c r="E47" s="9"/>
      <c r="F47" s="10">
        <f t="shared" si="2"/>
        <v>0</v>
      </c>
      <c r="G47" s="1"/>
      <c r="H47" s="1"/>
      <c r="I47" s="204"/>
      <c r="J47" s="139" t="s">
        <v>35</v>
      </c>
      <c r="K47" s="101"/>
      <c r="L47" s="101"/>
      <c r="M47" s="83">
        <f>SUM(K47*3.5)</f>
        <v>0</v>
      </c>
    </row>
    <row r="48" spans="1:13" ht="12.75">
      <c r="A48" s="1"/>
      <c r="B48" s="172"/>
      <c r="C48" s="91" t="s">
        <v>68</v>
      </c>
      <c r="D48" s="164"/>
      <c r="E48" s="164"/>
      <c r="F48" s="13">
        <f t="shared" si="2"/>
        <v>0</v>
      </c>
      <c r="G48" s="1"/>
      <c r="H48" s="1"/>
      <c r="I48" s="204"/>
      <c r="J48" s="23"/>
      <c r="K48" s="101"/>
      <c r="L48" s="101"/>
      <c r="M48" s="83">
        <f>SUM(K48*18)</f>
        <v>0</v>
      </c>
    </row>
    <row r="49" spans="1:13" ht="12.75" customHeight="1">
      <c r="A49" s="1"/>
      <c r="B49" s="172"/>
      <c r="C49" s="133" t="s">
        <v>70</v>
      </c>
      <c r="D49" s="130"/>
      <c r="E49" s="130"/>
      <c r="F49" s="131">
        <f t="shared" si="2"/>
        <v>0</v>
      </c>
      <c r="G49" s="1"/>
      <c r="H49" s="2"/>
      <c r="I49" s="204"/>
      <c r="J49" s="138" t="s">
        <v>98</v>
      </c>
      <c r="K49" s="102"/>
      <c r="L49" s="102"/>
      <c r="M49" s="82">
        <f>SUM(K49*29.5)</f>
        <v>0</v>
      </c>
    </row>
    <row r="50" spans="1:13" ht="12.75" customHeight="1">
      <c r="A50" s="1"/>
      <c r="B50" s="172"/>
      <c r="C50" s="86" t="s">
        <v>115</v>
      </c>
      <c r="D50" s="12"/>
      <c r="E50" s="12"/>
      <c r="F50" s="13">
        <f t="shared" si="2"/>
        <v>0</v>
      </c>
      <c r="G50" s="1"/>
      <c r="H50" s="2"/>
      <c r="I50" s="204"/>
      <c r="J50" s="140" t="s">
        <v>124</v>
      </c>
      <c r="K50" s="113"/>
      <c r="L50" s="113"/>
      <c r="M50" s="114">
        <f>SUM(K50*20)</f>
        <v>0</v>
      </c>
    </row>
    <row r="51" spans="1:13" ht="12.75" customHeight="1" thickBot="1">
      <c r="A51" s="1"/>
      <c r="B51" s="202" t="s">
        <v>109</v>
      </c>
      <c r="C51" s="134" t="s">
        <v>116</v>
      </c>
      <c r="D51" s="92"/>
      <c r="E51" s="92"/>
      <c r="F51" s="11">
        <f t="shared" si="2"/>
        <v>0</v>
      </c>
      <c r="G51" s="1"/>
      <c r="H51" s="2"/>
      <c r="I51" s="204"/>
      <c r="J51" s="8" t="s">
        <v>101</v>
      </c>
      <c r="K51" s="9"/>
      <c r="L51" s="9"/>
      <c r="M51" s="10">
        <f>SUM(K51*27)</f>
        <v>0</v>
      </c>
    </row>
    <row r="52" spans="1:13" ht="12.75" customHeight="1">
      <c r="A52" s="1"/>
      <c r="B52" s="172"/>
      <c r="C52" s="160"/>
      <c r="D52" s="87"/>
      <c r="E52" s="87"/>
      <c r="F52" s="32">
        <f t="shared" si="2"/>
        <v>0</v>
      </c>
      <c r="G52" s="1"/>
      <c r="H52" s="2"/>
      <c r="I52" s="204"/>
      <c r="J52" s="8"/>
      <c r="K52" s="12"/>
      <c r="L52" s="12"/>
      <c r="M52" s="13">
        <f>SUM(K52*65)</f>
        <v>0</v>
      </c>
    </row>
    <row r="53" spans="1:13" ht="12.75" customHeight="1" thickBot="1">
      <c r="A53" s="1"/>
      <c r="B53" s="172"/>
      <c r="C53" s="86" t="s">
        <v>85</v>
      </c>
      <c r="D53" s="9"/>
      <c r="E53" s="9"/>
      <c r="F53" s="10">
        <f t="shared" si="2"/>
        <v>0</v>
      </c>
      <c r="G53" s="38"/>
      <c r="H53" s="2"/>
      <c r="I53" s="205"/>
      <c r="J53" s="81"/>
      <c r="K53" s="9"/>
      <c r="L53" s="9"/>
      <c r="M53" s="11">
        <f>SUM(K53*6)</f>
        <v>0</v>
      </c>
    </row>
    <row r="54" spans="1:13" ht="12.75">
      <c r="A54" s="1"/>
      <c r="B54" s="172"/>
      <c r="C54" s="80" t="s">
        <v>107</v>
      </c>
      <c r="D54" s="9"/>
      <c r="E54" s="9"/>
      <c r="F54" s="10">
        <f t="shared" si="2"/>
        <v>0</v>
      </c>
      <c r="G54" s="1"/>
      <c r="H54" s="1"/>
      <c r="I54" s="185" t="s">
        <v>28</v>
      </c>
      <c r="J54" s="5" t="s">
        <v>95</v>
      </c>
      <c r="K54" s="6"/>
      <c r="L54" s="6"/>
      <c r="M54" s="7">
        <f>SUM(K54*7)</f>
        <v>0</v>
      </c>
    </row>
    <row r="55" spans="1:13" ht="12.75">
      <c r="A55" s="1"/>
      <c r="B55" s="172"/>
      <c r="C55" s="80" t="s">
        <v>108</v>
      </c>
      <c r="D55" s="9"/>
      <c r="E55" s="9"/>
      <c r="F55" s="10">
        <f t="shared" si="2"/>
        <v>0</v>
      </c>
      <c r="G55" s="1"/>
      <c r="H55" s="1"/>
      <c r="I55" s="186"/>
      <c r="J55" s="80" t="s">
        <v>72</v>
      </c>
      <c r="K55" s="9"/>
      <c r="L55" s="9"/>
      <c r="M55" s="13">
        <f>SUM(K55*30)</f>
        <v>0</v>
      </c>
    </row>
    <row r="56" spans="1:13" ht="12.75" customHeight="1">
      <c r="A56" s="1"/>
      <c r="B56" s="172"/>
      <c r="C56" s="77" t="s">
        <v>84</v>
      </c>
      <c r="D56" s="9"/>
      <c r="E56" s="12"/>
      <c r="F56" s="10">
        <f t="shared" si="2"/>
        <v>0</v>
      </c>
      <c r="G56" s="1"/>
      <c r="H56" s="1"/>
      <c r="I56" s="186"/>
      <c r="J56" s="141" t="s">
        <v>125</v>
      </c>
      <c r="K56" s="106"/>
      <c r="L56" s="106"/>
      <c r="M56" s="10">
        <f>SUM(K56*29+L56*29)</f>
        <v>0</v>
      </c>
    </row>
    <row r="57" spans="1:13" ht="12.75" customHeight="1">
      <c r="A57" s="1"/>
      <c r="B57" s="172"/>
      <c r="C57" s="80"/>
      <c r="D57" s="9"/>
      <c r="E57" s="9"/>
      <c r="F57" s="10">
        <f>SUM(D57*4.3+E57*30)</f>
        <v>0</v>
      </c>
      <c r="G57" s="1"/>
      <c r="H57" s="1"/>
      <c r="I57" s="186"/>
      <c r="J57" s="77"/>
      <c r="K57" s="9"/>
      <c r="L57" s="9"/>
      <c r="M57" s="10">
        <f>SUM(K57*29+L57*29)</f>
        <v>0</v>
      </c>
    </row>
    <row r="58" spans="1:13" ht="12.75" customHeight="1" thickBot="1">
      <c r="A58" s="1"/>
      <c r="B58" s="172"/>
      <c r="C58" s="157"/>
      <c r="D58" s="165"/>
      <c r="E58" s="95"/>
      <c r="F58" s="96">
        <f>SUM(D58*4.3+E58*30)</f>
        <v>0</v>
      </c>
      <c r="G58" s="1"/>
      <c r="H58" s="1"/>
      <c r="I58" s="187"/>
      <c r="J58" s="97"/>
      <c r="K58" s="107"/>
      <c r="L58" s="107"/>
      <c r="M58" s="10">
        <f>SUM(K58*29+L58*29)</f>
        <v>0</v>
      </c>
    </row>
    <row r="59" spans="1:13" ht="12.75" customHeight="1" thickBot="1">
      <c r="A59" s="1"/>
      <c r="B59" s="172"/>
      <c r="C59" s="162"/>
      <c r="D59" s="166"/>
      <c r="E59" s="78"/>
      <c r="F59" s="79"/>
      <c r="G59" s="1"/>
      <c r="H59" s="1"/>
      <c r="I59" s="2"/>
      <c r="J59" s="84" t="s">
        <v>30</v>
      </c>
      <c r="K59" s="105"/>
      <c r="L59" s="105"/>
      <c r="M59" s="33">
        <f>SUM(M44:M58)</f>
        <v>0</v>
      </c>
    </row>
    <row r="60" spans="1:13" ht="12.75" customHeight="1">
      <c r="A60" s="1"/>
      <c r="B60" s="90"/>
      <c r="C60" s="161"/>
      <c r="D60" s="119"/>
      <c r="E60" s="119"/>
      <c r="F60" s="119"/>
      <c r="G60" s="1"/>
      <c r="H60" s="1"/>
      <c r="I60" s="2"/>
      <c r="J60" s="31"/>
      <c r="K60" s="87"/>
      <c r="L60" s="87"/>
      <c r="M60" s="32">
        <f>SUM(K60*150+L60*150)</f>
        <v>0</v>
      </c>
    </row>
    <row r="61" spans="1:13" ht="12.75" customHeight="1" thickBot="1">
      <c r="A61" s="1"/>
      <c r="B61" s="118"/>
      <c r="C61" s="1"/>
      <c r="D61" s="1"/>
      <c r="E61" s="1"/>
      <c r="F61" s="1"/>
      <c r="G61" s="1"/>
      <c r="H61" s="1"/>
      <c r="I61" s="2"/>
      <c r="J61" s="20" t="s">
        <v>126</v>
      </c>
      <c r="K61" s="103"/>
      <c r="L61" s="103"/>
      <c r="M61" s="11"/>
    </row>
    <row r="62" spans="1:13" ht="27" customHeight="1" thickBot="1">
      <c r="A62" s="1"/>
      <c r="B62" s="1"/>
      <c r="C62" s="1"/>
      <c r="D62" s="1"/>
      <c r="E62" s="1"/>
      <c r="F62" s="1"/>
      <c r="G62" s="120"/>
      <c r="H62" s="1"/>
      <c r="I62" s="2"/>
      <c r="J62" s="65" t="s">
        <v>5</v>
      </c>
      <c r="K62" s="104"/>
      <c r="L62" s="104"/>
      <c r="M62" s="66">
        <f>SUM(M41+M59+M60+M61)</f>
        <v>0</v>
      </c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G64" s="1"/>
      <c r="H64" s="1"/>
      <c r="I64" s="1"/>
      <c r="J64" s="1"/>
      <c r="K64" s="1"/>
      <c r="L64" s="1"/>
      <c r="M64" s="1"/>
    </row>
    <row r="65" spans="1:13" ht="12.75">
      <c r="A65" s="1"/>
      <c r="G65" s="1"/>
      <c r="H65" s="1"/>
      <c r="I65" s="1"/>
      <c r="J65" s="1"/>
      <c r="K65" s="1"/>
      <c r="L65" s="1"/>
      <c r="M65" s="1"/>
    </row>
  </sheetData>
  <sheetProtection/>
  <mergeCells count="18">
    <mergeCell ref="I54:I58"/>
    <mergeCell ref="I17:I28"/>
    <mergeCell ref="F13:H14"/>
    <mergeCell ref="B41:B50"/>
    <mergeCell ref="F7:J7"/>
    <mergeCell ref="E11:E12"/>
    <mergeCell ref="F11:H12"/>
    <mergeCell ref="E13:E14"/>
    <mergeCell ref="B51:B59"/>
    <mergeCell ref="I44:I53"/>
    <mergeCell ref="N21:N22"/>
    <mergeCell ref="N16:N17"/>
    <mergeCell ref="B5:C5"/>
    <mergeCell ref="I29:I40"/>
    <mergeCell ref="B17:B30"/>
    <mergeCell ref="B31:B40"/>
    <mergeCell ref="F8:J8"/>
    <mergeCell ref="K13:M13"/>
  </mergeCells>
  <hyperlinks>
    <hyperlink ref="C14" r:id="rId1" display="granochiro3@hotmail.com"/>
  </hyperlinks>
  <printOptions/>
  <pageMargins left="0.25" right="0.25" top="0.25" bottom="0.25" header="0" footer="0"/>
  <pageSetup fitToHeight="1" fitToWidth="1" horizontalDpi="600" verticalDpi="600" orientation="landscape" scale="6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B5"/>
  <sheetViews>
    <sheetView zoomScalePageLayoutView="0" workbookViewId="0" topLeftCell="A1">
      <selection activeCell="E13" sqref="E13"/>
    </sheetView>
  </sheetViews>
  <sheetFormatPr defaultColWidth="9.140625" defaultRowHeight="12.75"/>
  <sheetData>
    <row r="3" ht="12.75">
      <c r="B3" t="s">
        <v>61</v>
      </c>
    </row>
    <row r="5" ht="12.75">
      <c r="B5" t="s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Grano Wellness Center</cp:lastModifiedBy>
  <cp:lastPrinted>2016-03-22T00:06:05Z</cp:lastPrinted>
  <dcterms:created xsi:type="dcterms:W3CDTF">2008-05-05T20:58:02Z</dcterms:created>
  <dcterms:modified xsi:type="dcterms:W3CDTF">2016-12-08T19:17:38Z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